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ikonovaAV\Desktop\Никонова\Конкурсы\2017\17 11 29 3645 Маймакса, Ломоносов, ВФ\Лот 2 Ломоносовский Оберег\"/>
    </mc:Choice>
  </mc:AlternateContent>
  <bookViews>
    <workbookView xWindow="480" yWindow="180" windowWidth="27795" windowHeight="12525"/>
  </bookViews>
  <sheets>
    <sheet name="2-5 эт 2017" sheetId="1" r:id="rId1"/>
  </sheets>
  <definedNames>
    <definedName name="Excel_BuiltIn_Print_Area_1" localSheetId="0">#REF!</definedName>
    <definedName name="Excel_BuiltIn_Print_Area_1">#REF!</definedName>
    <definedName name="Excel_BuiltIn_Print_Area_1_1" localSheetId="0">#REF!</definedName>
    <definedName name="Excel_BuiltIn_Print_Area_1_1">#REF!</definedName>
    <definedName name="Excel_BuiltIn_Print_Area_3" localSheetId="0">#REF!</definedName>
    <definedName name="Excel_BuiltIn_Print_Area_3">"$#ССЫЛ!.$A$1:$AJ$35"</definedName>
  </definedNames>
  <calcPr calcId="152511"/>
</workbook>
</file>

<file path=xl/calcChain.xml><?xml version="1.0" encoding="utf-8"?>
<calcChain xmlns="http://schemas.openxmlformats.org/spreadsheetml/2006/main">
  <c r="F38" i="1" l="1"/>
  <c r="F37" i="1"/>
  <c r="E37" i="1"/>
  <c r="D36" i="1" l="1"/>
  <c r="D34" i="1"/>
  <c r="D33" i="1"/>
  <c r="D32" i="1"/>
  <c r="D31" i="1"/>
  <c r="D27" i="1"/>
  <c r="D25" i="1"/>
  <c r="D23" i="1"/>
  <c r="D22" i="1"/>
  <c r="D21" i="1"/>
  <c r="D20" i="1"/>
  <c r="D19" i="1"/>
  <c r="D18" i="1"/>
  <c r="D16" i="1"/>
  <c r="D14" i="1"/>
  <c r="D13" i="1"/>
  <c r="D12" i="1"/>
  <c r="D11" i="1"/>
  <c r="D10" i="1" l="1"/>
  <c r="C10" i="1"/>
  <c r="C30" i="1" l="1"/>
  <c r="D30" i="1" s="1"/>
  <c r="C28" i="1"/>
  <c r="D28" i="1" s="1"/>
  <c r="C26" i="1"/>
  <c r="D26" i="1" s="1"/>
  <c r="C17" i="1"/>
  <c r="D17" i="1" s="1"/>
  <c r="C29" i="1" l="1"/>
  <c r="C24" i="1"/>
  <c r="C15" i="1"/>
  <c r="D29" i="1" l="1"/>
  <c r="D15" i="1"/>
  <c r="D24" i="1"/>
  <c r="D37" i="1" l="1"/>
  <c r="D39" i="1" l="1"/>
</calcChain>
</file>

<file path=xl/sharedStrings.xml><?xml version="1.0" encoding="utf-8"?>
<sst xmlns="http://schemas.openxmlformats.org/spreadsheetml/2006/main" count="64" uniqueCount="57">
  <si>
    <t>ПЕРЕЧЕНЬ</t>
  </si>
  <si>
    <t>обязательных работ и услуг по содержанию и ремонту общего имущества</t>
  </si>
  <si>
    <t>собственников помещений в многоквартирном доме</t>
  </si>
  <si>
    <t>Перечень обязательных работ, услуг</t>
  </si>
  <si>
    <t>Периодичность</t>
  </si>
  <si>
    <t>I. Содержание помещений общего пользования</t>
  </si>
  <si>
    <t>1. Подметание  полов во всех помещениях общего пользования</t>
  </si>
  <si>
    <t>2 раз(а) в неделю</t>
  </si>
  <si>
    <t>2. Влажная уборка полов во всех помещениях общего пользования</t>
  </si>
  <si>
    <t>1 раз(а) в неделю</t>
  </si>
  <si>
    <t>II. Уборка земельного участка, входящего в состав общего имущества многоквартирного дома</t>
  </si>
  <si>
    <t>3. Подметание земельного участка в летний период</t>
  </si>
  <si>
    <t>4. Уборка мусора с газона, очистка урн</t>
  </si>
  <si>
    <t>3 раз(а) в неделю</t>
  </si>
  <si>
    <t>5 раз(а) в неделю</t>
  </si>
  <si>
    <t>по необходимости</t>
  </si>
  <si>
    <t>7. Сдвижка и подметание снега при отсутствии снегопадов, с обработкой противоскользящими реагентами</t>
  </si>
  <si>
    <t>по мере необходимости. Начало работ не позднее _____ часов после начала снегопада</t>
  </si>
  <si>
    <t>III. Подготовка многоквартирного дома к сезонной эксплуатации</t>
  </si>
  <si>
    <t>10. Укрепление водосточных труб, колен и воронок, замена участков водостоков</t>
  </si>
  <si>
    <t>по мере необходимости раз(а) в год</t>
  </si>
  <si>
    <t>11. Сезонный осмотр конструкций здания</t>
  </si>
  <si>
    <t>2  раз(а) в год</t>
  </si>
  <si>
    <t xml:space="preserve">12. Проверка целостности оконных и дверных заполнений в помещениях общего пользования, работоспособности фурнитуры элементов оконных и дверных заполнений, при выявлении нарушений в отопительный период - незамедлительный ремонт
</t>
  </si>
  <si>
    <t>по мере необходимости в течение          (указать период устранения неисправности)</t>
  </si>
  <si>
    <t>1 раз(а) в год</t>
  </si>
  <si>
    <t>IV. Проведение технических осмотров и мелкий ремонт</t>
  </si>
  <si>
    <t>проверка исправности вытяжек 2  раз(а) в год. Проверка наличия тяги в дымовентиляционных каналах  1  раз(а) в год. Проверка заземления оболочки электрокабеля, замеры сопротивления 1 раз(а) в год.</t>
  </si>
  <si>
    <t>15. Текущий ремонт общего имущества</t>
  </si>
  <si>
    <t>по мере необходимости в течении года</t>
  </si>
  <si>
    <t>16. Аварийное обслуживание</t>
  </si>
  <si>
    <t>постоянно
на системах водоснабжения, теплоснабжения, газоснабжения, канализации, энергоснабжения</t>
  </si>
  <si>
    <t>17. Дератизация, дезинсекция</t>
  </si>
  <si>
    <t>4 раз(а) в год</t>
  </si>
  <si>
    <t>ежемесячно</t>
  </si>
  <si>
    <t>VI. ВДГО</t>
  </si>
  <si>
    <t>постоянно</t>
  </si>
  <si>
    <t>VI. Управленческие расходы</t>
  </si>
  <si>
    <t>Стоимость на 1 кв. м.общей площади жилого помещения  (руб./мес.) (размер платы в месяц на 1 кв. м.) с газоснабжением/без газоснабжения</t>
  </si>
  <si>
    <t>22. Обслуживание общедомовых приборов электроэнергии, отопления, водоснабжения</t>
  </si>
  <si>
    <t>3. Протирка плафонов, перил, дверей в помещениях общего пользования</t>
  </si>
  <si>
    <t>4. Протирка оконных переплетов и окон в помещениях общего пользования</t>
  </si>
  <si>
    <t>6. Очистка кровли от снега, сбивание сосулек</t>
  </si>
  <si>
    <t>9. Сдвижка и подметание снега при снегопаде, очистка территории</t>
  </si>
  <si>
    <t>8. Очистка придомовой территории механизированным способом от снега</t>
  </si>
  <si>
    <t xml:space="preserve">5. Уборка мусора на контейнерных площадках </t>
  </si>
  <si>
    <t>10. Вывоз твердых бытовых отходов, КГО</t>
  </si>
  <si>
    <t xml:space="preserve"> стоимость работ (размер платы) в руб. по многоквартирным домам</t>
  </si>
  <si>
    <t xml:space="preserve">5 этажные кирпичные  жилые дома </t>
  </si>
  <si>
    <t xml:space="preserve">14. Проведение технических осмотров и устранение незначительных неисправностей в системах вентиляции, дымоудаления, отопления, , электротехнических устройств, прочистка канализационныз лежаков, ремонт трубопровода, консервация и расконсервация системы отопления, осмотр и проверка изоляции электропроводки, замена выключателей. </t>
  </si>
  <si>
    <t>13. Осмотр и прочистка дымовентиляционных каналов, утепление, консервация и расконсервация системы отопления, ликвидация воздушных пробок, осмотр водопровода канализации систем горячего водоснабжения, регулировка системы отопления, промывка системы отопления, прочистка канализационного лежака.</t>
  </si>
  <si>
    <t>Общая годовая стоимость работ по многоквартирным домам</t>
  </si>
  <si>
    <t>Приложение № 2</t>
  </si>
  <si>
    <t xml:space="preserve"> извещению и документации </t>
  </si>
  <si>
    <t>о проведении открытого конкурса</t>
  </si>
  <si>
    <t xml:space="preserve">Лот № 1 Октябрьский территориальный округ </t>
  </si>
  <si>
    <t>пр. Ломоносова, д.16, корп.1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</si>
</sst>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0"/>
      <name val="Arial Cyr"/>
      <family val="2"/>
      <charset val="204"/>
    </font>
    <font>
      <sz val="10"/>
      <name val="Arial Cyr"/>
      <family val="2"/>
      <charset val="204"/>
    </font>
    <font>
      <sz val="10"/>
      <name val="Times New Roman"/>
      <family val="1"/>
    </font>
    <font>
      <b/>
      <sz val="10"/>
      <name val="Times New Roman"/>
      <family val="1"/>
      <charset val="204"/>
    </font>
    <font>
      <sz val="12"/>
      <name val="Times New Roman"/>
      <family val="1"/>
      <charset val="204"/>
    </font>
    <font>
      <b/>
      <sz val="11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10"/>
      <name val="Times New Roman"/>
      <family val="1"/>
      <charset val="204"/>
    </font>
    <font>
      <sz val="9"/>
      <name val="Times New Roman"/>
      <family val="1"/>
    </font>
    <font>
      <b/>
      <sz val="8"/>
      <name val="Times New Roman"/>
      <family val="1"/>
    </font>
    <font>
      <b/>
      <sz val="8"/>
      <name val="Times New Roman"/>
      <family val="1"/>
      <charset val="204"/>
    </font>
    <font>
      <sz val="14"/>
      <name val="Times New Roman"/>
      <family val="1"/>
      <charset val="204"/>
    </font>
    <font>
      <sz val="10"/>
      <color theme="0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8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1">
    <xf numFmtId="0" fontId="0" fillId="0" borderId="0" xfId="0"/>
    <xf numFmtId="0" fontId="2" fillId="0" borderId="0" xfId="0" applyFont="1" applyAlignment="1"/>
    <xf numFmtId="0" fontId="2" fillId="2" borderId="0" xfId="0" applyFont="1" applyFill="1" applyAlignment="1"/>
    <xf numFmtId="0" fontId="5" fillId="0" borderId="0" xfId="0" applyFont="1" applyBorder="1" applyAlignment="1">
      <alignment vertical="center"/>
    </xf>
    <xf numFmtId="0" fontId="2" fillId="0" borderId="1" xfId="0" applyFont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/>
    </xf>
    <xf numFmtId="0" fontId="6" fillId="0" borderId="2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top" wrapText="1"/>
    </xf>
    <xf numFmtId="0" fontId="0" fillId="0" borderId="0" xfId="0" applyFont="1"/>
    <xf numFmtId="0" fontId="7" fillId="0" borderId="1" xfId="0" applyFont="1" applyBorder="1" applyAlignment="1">
      <alignment horizontal="center" wrapText="1"/>
    </xf>
    <xf numFmtId="0" fontId="9" fillId="0" borderId="1" xfId="0" applyFont="1" applyBorder="1" applyAlignment="1">
      <alignment horizontal="center"/>
    </xf>
    <xf numFmtId="0" fontId="2" fillId="0" borderId="1" xfId="0" applyFont="1" applyBorder="1" applyAlignment="1"/>
    <xf numFmtId="0" fontId="2" fillId="0" borderId="0" xfId="0" applyFont="1" applyBorder="1" applyAlignment="1"/>
    <xf numFmtId="0" fontId="2" fillId="0" borderId="2" xfId="0" applyFont="1" applyBorder="1" applyAlignment="1">
      <alignment horizontal="left" vertical="center" wrapText="1"/>
    </xf>
    <xf numFmtId="4" fontId="9" fillId="0" borderId="3" xfId="0" applyNumberFormat="1" applyFont="1" applyFill="1" applyBorder="1" applyAlignment="1">
      <alignment horizontal="left" vertical="top" wrapText="1"/>
    </xf>
    <xf numFmtId="0" fontId="2" fillId="0" borderId="0" xfId="0" applyFont="1" applyAlignment="1">
      <alignment wrapText="1"/>
    </xf>
    <xf numFmtId="0" fontId="5" fillId="0" borderId="0" xfId="0" applyFont="1" applyBorder="1" applyAlignment="1">
      <alignment vertical="center" wrapText="1"/>
    </xf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left" vertical="center" wrapText="1"/>
    </xf>
    <xf numFmtId="0" fontId="2" fillId="0" borderId="0" xfId="0" applyFont="1" applyAlignment="1">
      <alignment vertical="center"/>
    </xf>
    <xf numFmtId="4" fontId="10" fillId="2" borderId="1" xfId="0" applyNumberFormat="1" applyFont="1" applyFill="1" applyBorder="1" applyAlignment="1">
      <alignment horizontal="center" vertical="center"/>
    </xf>
    <xf numFmtId="4" fontId="7" fillId="2" borderId="1" xfId="0" applyNumberFormat="1" applyFont="1" applyFill="1" applyBorder="1" applyAlignment="1">
      <alignment horizontal="center" vertical="center"/>
    </xf>
    <xf numFmtId="4" fontId="11" fillId="2" borderId="1" xfId="0" applyNumberFormat="1" applyFont="1" applyFill="1" applyBorder="1" applyAlignment="1">
      <alignment horizontal="center" vertical="center"/>
    </xf>
    <xf numFmtId="0" fontId="3" fillId="3" borderId="2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/>
    </xf>
    <xf numFmtId="4" fontId="10" fillId="3" borderId="1" xfId="0" applyNumberFormat="1" applyFont="1" applyFill="1" applyBorder="1" applyAlignment="1">
      <alignment horizontal="center" vertical="center"/>
    </xf>
    <xf numFmtId="0" fontId="6" fillId="3" borderId="2" xfId="0" applyFont="1" applyFill="1" applyBorder="1" applyAlignment="1">
      <alignment horizontal="left" vertical="center" wrapText="1"/>
    </xf>
    <xf numFmtId="0" fontId="2" fillId="3" borderId="1" xfId="0" applyFont="1" applyFill="1" applyBorder="1" applyAlignment="1"/>
    <xf numFmtId="2" fontId="6" fillId="0" borderId="1" xfId="0" applyNumberFormat="1" applyFont="1" applyBorder="1" applyAlignment="1">
      <alignment horizontal="center" vertical="center"/>
    </xf>
    <xf numFmtId="4" fontId="8" fillId="2" borderId="1" xfId="0" applyNumberFormat="1" applyFont="1" applyFill="1" applyBorder="1" applyAlignment="1">
      <alignment horizontal="center" vertical="center"/>
    </xf>
    <xf numFmtId="2" fontId="6" fillId="0" borderId="1" xfId="0" applyNumberFormat="1" applyFont="1" applyFill="1" applyBorder="1" applyAlignment="1">
      <alignment horizontal="center" vertical="center"/>
    </xf>
    <xf numFmtId="4" fontId="8" fillId="0" borderId="1" xfId="0" applyNumberFormat="1" applyFont="1" applyBorder="1" applyAlignment="1">
      <alignment horizontal="center" vertical="center"/>
    </xf>
    <xf numFmtId="4" fontId="3" fillId="0" borderId="1" xfId="0" applyNumberFormat="1" applyFont="1" applyBorder="1" applyAlignment="1">
      <alignment horizontal="center" vertical="center"/>
    </xf>
    <xf numFmtId="4" fontId="3" fillId="3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center" vertical="center"/>
    </xf>
    <xf numFmtId="2" fontId="6" fillId="3" borderId="1" xfId="0" applyNumberFormat="1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center"/>
    </xf>
    <xf numFmtId="4" fontId="3" fillId="2" borderId="1" xfId="0" applyNumberFormat="1" applyFont="1" applyFill="1" applyBorder="1" applyAlignment="1">
      <alignment horizontal="center" vertical="center"/>
    </xf>
    <xf numFmtId="0" fontId="0" fillId="2" borderId="0" xfId="0" applyFont="1" applyFill="1"/>
    <xf numFmtId="2" fontId="3" fillId="0" borderId="1" xfId="0" applyNumberFormat="1" applyFont="1" applyFill="1" applyBorder="1" applyAlignment="1">
      <alignment horizontal="center" vertical="center"/>
    </xf>
    <xf numFmtId="0" fontId="12" fillId="0" borderId="0" xfId="0" applyFont="1" applyAlignment="1">
      <alignment vertical="center"/>
    </xf>
    <xf numFmtId="0" fontId="12" fillId="0" borderId="0" xfId="0" applyFont="1"/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left" vertical="center"/>
    </xf>
    <xf numFmtId="4" fontId="4" fillId="2" borderId="0" xfId="0" applyNumberFormat="1" applyFont="1" applyFill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13" fillId="0" borderId="0" xfId="0" applyFont="1" applyAlignment="1"/>
    <xf numFmtId="0" fontId="13" fillId="2" borderId="0" xfId="0" applyFont="1" applyFill="1" applyAlignment="1"/>
    <xf numFmtId="0" fontId="13" fillId="0" borderId="0" xfId="0" applyFont="1" applyBorder="1" applyAlignment="1"/>
    <xf numFmtId="4" fontId="4" fillId="2" borderId="0" xfId="0" applyNumberFormat="1" applyFont="1" applyFill="1" applyAlignment="1">
      <alignment vertical="center"/>
    </xf>
    <xf numFmtId="4" fontId="2" fillId="0" borderId="0" xfId="0" applyNumberFormat="1" applyFont="1" applyAlignment="1"/>
    <xf numFmtId="0" fontId="5" fillId="0" borderId="1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4" fontId="13" fillId="0" borderId="0" xfId="0" applyNumberFormat="1" applyFont="1" applyAlignment="1"/>
    <xf numFmtId="4" fontId="13" fillId="2" borderId="0" xfId="0" applyNumberFormat="1" applyFont="1" applyFill="1" applyAlignment="1"/>
    <xf numFmtId="4" fontId="13" fillId="0" borderId="0" xfId="0" applyNumberFormat="1" applyFont="1" applyBorder="1" applyAlignment="1"/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Q67"/>
  <sheetViews>
    <sheetView tabSelected="1" topLeftCell="A16" zoomScale="80" zoomScaleNormal="80" workbookViewId="0">
      <selection activeCell="E34" sqref="E34:I42"/>
    </sheetView>
  </sheetViews>
  <sheetFormatPr defaultRowHeight="12.75" x14ac:dyDescent="0.2"/>
  <cols>
    <col min="1" max="1" width="81" style="18" customWidth="1"/>
    <col min="2" max="2" width="29.7109375" style="1" customWidth="1"/>
    <col min="3" max="3" width="24.7109375" style="1" customWidth="1"/>
    <col min="4" max="4" width="31.28515625" style="1" customWidth="1"/>
    <col min="5" max="6" width="13.42578125" style="54" customWidth="1"/>
    <col min="7" max="8" width="9.140625" style="54"/>
    <col min="9" max="147" width="9.140625" style="1"/>
    <col min="251" max="251" width="20.7109375" customWidth="1"/>
    <col min="252" max="252" width="24.140625" customWidth="1"/>
    <col min="253" max="253" width="16.28515625" customWidth="1"/>
    <col min="254" max="254" width="19.5703125" customWidth="1"/>
    <col min="255" max="255" width="12.7109375" customWidth="1"/>
    <col min="256" max="256" width="4.7109375" customWidth="1"/>
    <col min="257" max="258" width="14.28515625" customWidth="1"/>
    <col min="259" max="259" width="10.85546875" bestFit="1" customWidth="1"/>
    <col min="507" max="507" width="20.7109375" customWidth="1"/>
    <col min="508" max="508" width="24.140625" customWidth="1"/>
    <col min="509" max="509" width="16.28515625" customWidth="1"/>
    <col min="510" max="510" width="19.5703125" customWidth="1"/>
    <col min="511" max="511" width="12.7109375" customWidth="1"/>
    <col min="512" max="512" width="4.7109375" customWidth="1"/>
    <col min="513" max="514" width="14.28515625" customWidth="1"/>
    <col min="515" max="515" width="10.85546875" bestFit="1" customWidth="1"/>
    <col min="763" max="763" width="20.7109375" customWidth="1"/>
    <col min="764" max="764" width="24.140625" customWidth="1"/>
    <col min="765" max="765" width="16.28515625" customWidth="1"/>
    <col min="766" max="766" width="19.5703125" customWidth="1"/>
    <col min="767" max="767" width="12.7109375" customWidth="1"/>
    <col min="768" max="768" width="4.7109375" customWidth="1"/>
    <col min="769" max="770" width="14.28515625" customWidth="1"/>
    <col min="771" max="771" width="10.85546875" bestFit="1" customWidth="1"/>
    <col min="1019" max="1019" width="20.7109375" customWidth="1"/>
    <col min="1020" max="1020" width="24.140625" customWidth="1"/>
    <col min="1021" max="1021" width="16.28515625" customWidth="1"/>
    <col min="1022" max="1022" width="19.5703125" customWidth="1"/>
    <col min="1023" max="1023" width="12.7109375" customWidth="1"/>
    <col min="1024" max="1024" width="4.7109375" customWidth="1"/>
    <col min="1025" max="1026" width="14.28515625" customWidth="1"/>
    <col min="1027" max="1027" width="10.85546875" bestFit="1" customWidth="1"/>
    <col min="1275" max="1275" width="20.7109375" customWidth="1"/>
    <col min="1276" max="1276" width="24.140625" customWidth="1"/>
    <col min="1277" max="1277" width="16.28515625" customWidth="1"/>
    <col min="1278" max="1278" width="19.5703125" customWidth="1"/>
    <col min="1279" max="1279" width="12.7109375" customWidth="1"/>
    <col min="1280" max="1280" width="4.7109375" customWidth="1"/>
    <col min="1281" max="1282" width="14.28515625" customWidth="1"/>
    <col min="1283" max="1283" width="10.85546875" bestFit="1" customWidth="1"/>
    <col min="1531" max="1531" width="20.7109375" customWidth="1"/>
    <col min="1532" max="1532" width="24.140625" customWidth="1"/>
    <col min="1533" max="1533" width="16.28515625" customWidth="1"/>
    <col min="1534" max="1534" width="19.5703125" customWidth="1"/>
    <col min="1535" max="1535" width="12.7109375" customWidth="1"/>
    <col min="1536" max="1536" width="4.7109375" customWidth="1"/>
    <col min="1537" max="1538" width="14.28515625" customWidth="1"/>
    <col min="1539" max="1539" width="10.85546875" bestFit="1" customWidth="1"/>
    <col min="1787" max="1787" width="20.7109375" customWidth="1"/>
    <col min="1788" max="1788" width="24.140625" customWidth="1"/>
    <col min="1789" max="1789" width="16.28515625" customWidth="1"/>
    <col min="1790" max="1790" width="19.5703125" customWidth="1"/>
    <col min="1791" max="1791" width="12.7109375" customWidth="1"/>
    <col min="1792" max="1792" width="4.7109375" customWidth="1"/>
    <col min="1793" max="1794" width="14.28515625" customWidth="1"/>
    <col min="1795" max="1795" width="10.85546875" bestFit="1" customWidth="1"/>
    <col min="2043" max="2043" width="20.7109375" customWidth="1"/>
    <col min="2044" max="2044" width="24.140625" customWidth="1"/>
    <col min="2045" max="2045" width="16.28515625" customWidth="1"/>
    <col min="2046" max="2046" width="19.5703125" customWidth="1"/>
    <col min="2047" max="2047" width="12.7109375" customWidth="1"/>
    <col min="2048" max="2048" width="4.7109375" customWidth="1"/>
    <col min="2049" max="2050" width="14.28515625" customWidth="1"/>
    <col min="2051" max="2051" width="10.85546875" bestFit="1" customWidth="1"/>
    <col min="2299" max="2299" width="20.7109375" customWidth="1"/>
    <col min="2300" max="2300" width="24.140625" customWidth="1"/>
    <col min="2301" max="2301" width="16.28515625" customWidth="1"/>
    <col min="2302" max="2302" width="19.5703125" customWidth="1"/>
    <col min="2303" max="2303" width="12.7109375" customWidth="1"/>
    <col min="2304" max="2304" width="4.7109375" customWidth="1"/>
    <col min="2305" max="2306" width="14.28515625" customWidth="1"/>
    <col min="2307" max="2307" width="10.85546875" bestFit="1" customWidth="1"/>
    <col min="2555" max="2555" width="20.7109375" customWidth="1"/>
    <col min="2556" max="2556" width="24.140625" customWidth="1"/>
    <col min="2557" max="2557" width="16.28515625" customWidth="1"/>
    <col min="2558" max="2558" width="19.5703125" customWidth="1"/>
    <col min="2559" max="2559" width="12.7109375" customWidth="1"/>
    <col min="2560" max="2560" width="4.7109375" customWidth="1"/>
    <col min="2561" max="2562" width="14.28515625" customWidth="1"/>
    <col min="2563" max="2563" width="10.85546875" bestFit="1" customWidth="1"/>
    <col min="2811" max="2811" width="20.7109375" customWidth="1"/>
    <col min="2812" max="2812" width="24.140625" customWidth="1"/>
    <col min="2813" max="2813" width="16.28515625" customWidth="1"/>
    <col min="2814" max="2814" width="19.5703125" customWidth="1"/>
    <col min="2815" max="2815" width="12.7109375" customWidth="1"/>
    <col min="2816" max="2816" width="4.7109375" customWidth="1"/>
    <col min="2817" max="2818" width="14.28515625" customWidth="1"/>
    <col min="2819" max="2819" width="10.85546875" bestFit="1" customWidth="1"/>
    <col min="3067" max="3067" width="20.7109375" customWidth="1"/>
    <col min="3068" max="3068" width="24.140625" customWidth="1"/>
    <col min="3069" max="3069" width="16.28515625" customWidth="1"/>
    <col min="3070" max="3070" width="19.5703125" customWidth="1"/>
    <col min="3071" max="3071" width="12.7109375" customWidth="1"/>
    <col min="3072" max="3072" width="4.7109375" customWidth="1"/>
    <col min="3073" max="3074" width="14.28515625" customWidth="1"/>
    <col min="3075" max="3075" width="10.85546875" bestFit="1" customWidth="1"/>
    <col min="3323" max="3323" width="20.7109375" customWidth="1"/>
    <col min="3324" max="3324" width="24.140625" customWidth="1"/>
    <col min="3325" max="3325" width="16.28515625" customWidth="1"/>
    <col min="3326" max="3326" width="19.5703125" customWidth="1"/>
    <col min="3327" max="3327" width="12.7109375" customWidth="1"/>
    <col min="3328" max="3328" width="4.7109375" customWidth="1"/>
    <col min="3329" max="3330" width="14.28515625" customWidth="1"/>
    <col min="3331" max="3331" width="10.85546875" bestFit="1" customWidth="1"/>
    <col min="3579" max="3579" width="20.7109375" customWidth="1"/>
    <col min="3580" max="3580" width="24.140625" customWidth="1"/>
    <col min="3581" max="3581" width="16.28515625" customWidth="1"/>
    <col min="3582" max="3582" width="19.5703125" customWidth="1"/>
    <col min="3583" max="3583" width="12.7109375" customWidth="1"/>
    <col min="3584" max="3584" width="4.7109375" customWidth="1"/>
    <col min="3585" max="3586" width="14.28515625" customWidth="1"/>
    <col min="3587" max="3587" width="10.85546875" bestFit="1" customWidth="1"/>
    <col min="3835" max="3835" width="20.7109375" customWidth="1"/>
    <col min="3836" max="3836" width="24.140625" customWidth="1"/>
    <col min="3837" max="3837" width="16.28515625" customWidth="1"/>
    <col min="3838" max="3838" width="19.5703125" customWidth="1"/>
    <col min="3839" max="3839" width="12.7109375" customWidth="1"/>
    <col min="3840" max="3840" width="4.7109375" customWidth="1"/>
    <col min="3841" max="3842" width="14.28515625" customWidth="1"/>
    <col min="3843" max="3843" width="10.85546875" bestFit="1" customWidth="1"/>
    <col min="4091" max="4091" width="20.7109375" customWidth="1"/>
    <col min="4092" max="4092" width="24.140625" customWidth="1"/>
    <col min="4093" max="4093" width="16.28515625" customWidth="1"/>
    <col min="4094" max="4094" width="19.5703125" customWidth="1"/>
    <col min="4095" max="4095" width="12.7109375" customWidth="1"/>
    <col min="4096" max="4096" width="4.7109375" customWidth="1"/>
    <col min="4097" max="4098" width="14.28515625" customWidth="1"/>
    <col min="4099" max="4099" width="10.85546875" bestFit="1" customWidth="1"/>
    <col min="4347" max="4347" width="20.7109375" customWidth="1"/>
    <col min="4348" max="4348" width="24.140625" customWidth="1"/>
    <col min="4349" max="4349" width="16.28515625" customWidth="1"/>
    <col min="4350" max="4350" width="19.5703125" customWidth="1"/>
    <col min="4351" max="4351" width="12.7109375" customWidth="1"/>
    <col min="4352" max="4352" width="4.7109375" customWidth="1"/>
    <col min="4353" max="4354" width="14.28515625" customWidth="1"/>
    <col min="4355" max="4355" width="10.85546875" bestFit="1" customWidth="1"/>
    <col min="4603" max="4603" width="20.7109375" customWidth="1"/>
    <col min="4604" max="4604" width="24.140625" customWidth="1"/>
    <col min="4605" max="4605" width="16.28515625" customWidth="1"/>
    <col min="4606" max="4606" width="19.5703125" customWidth="1"/>
    <col min="4607" max="4607" width="12.7109375" customWidth="1"/>
    <col min="4608" max="4608" width="4.7109375" customWidth="1"/>
    <col min="4609" max="4610" width="14.28515625" customWidth="1"/>
    <col min="4611" max="4611" width="10.85546875" bestFit="1" customWidth="1"/>
    <col min="4859" max="4859" width="20.7109375" customWidth="1"/>
    <col min="4860" max="4860" width="24.140625" customWidth="1"/>
    <col min="4861" max="4861" width="16.28515625" customWidth="1"/>
    <col min="4862" max="4862" width="19.5703125" customWidth="1"/>
    <col min="4863" max="4863" width="12.7109375" customWidth="1"/>
    <col min="4864" max="4864" width="4.7109375" customWidth="1"/>
    <col min="4865" max="4866" width="14.28515625" customWidth="1"/>
    <col min="4867" max="4867" width="10.85546875" bestFit="1" customWidth="1"/>
    <col min="5115" max="5115" width="20.7109375" customWidth="1"/>
    <col min="5116" max="5116" width="24.140625" customWidth="1"/>
    <col min="5117" max="5117" width="16.28515625" customWidth="1"/>
    <col min="5118" max="5118" width="19.5703125" customWidth="1"/>
    <col min="5119" max="5119" width="12.7109375" customWidth="1"/>
    <col min="5120" max="5120" width="4.7109375" customWidth="1"/>
    <col min="5121" max="5122" width="14.28515625" customWidth="1"/>
    <col min="5123" max="5123" width="10.85546875" bestFit="1" customWidth="1"/>
    <col min="5371" max="5371" width="20.7109375" customWidth="1"/>
    <col min="5372" max="5372" width="24.140625" customWidth="1"/>
    <col min="5373" max="5373" width="16.28515625" customWidth="1"/>
    <col min="5374" max="5374" width="19.5703125" customWidth="1"/>
    <col min="5375" max="5375" width="12.7109375" customWidth="1"/>
    <col min="5376" max="5376" width="4.7109375" customWidth="1"/>
    <col min="5377" max="5378" width="14.28515625" customWidth="1"/>
    <col min="5379" max="5379" width="10.85546875" bestFit="1" customWidth="1"/>
    <col min="5627" max="5627" width="20.7109375" customWidth="1"/>
    <col min="5628" max="5628" width="24.140625" customWidth="1"/>
    <col min="5629" max="5629" width="16.28515625" customWidth="1"/>
    <col min="5630" max="5630" width="19.5703125" customWidth="1"/>
    <col min="5631" max="5631" width="12.7109375" customWidth="1"/>
    <col min="5632" max="5632" width="4.7109375" customWidth="1"/>
    <col min="5633" max="5634" width="14.28515625" customWidth="1"/>
    <col min="5635" max="5635" width="10.85546875" bestFit="1" customWidth="1"/>
    <col min="5883" max="5883" width="20.7109375" customWidth="1"/>
    <col min="5884" max="5884" width="24.140625" customWidth="1"/>
    <col min="5885" max="5885" width="16.28515625" customWidth="1"/>
    <col min="5886" max="5886" width="19.5703125" customWidth="1"/>
    <col min="5887" max="5887" width="12.7109375" customWidth="1"/>
    <col min="5888" max="5888" width="4.7109375" customWidth="1"/>
    <col min="5889" max="5890" width="14.28515625" customWidth="1"/>
    <col min="5891" max="5891" width="10.85546875" bestFit="1" customWidth="1"/>
    <col min="6139" max="6139" width="20.7109375" customWidth="1"/>
    <col min="6140" max="6140" width="24.140625" customWidth="1"/>
    <col min="6141" max="6141" width="16.28515625" customWidth="1"/>
    <col min="6142" max="6142" width="19.5703125" customWidth="1"/>
    <col min="6143" max="6143" width="12.7109375" customWidth="1"/>
    <col min="6144" max="6144" width="4.7109375" customWidth="1"/>
    <col min="6145" max="6146" width="14.28515625" customWidth="1"/>
    <col min="6147" max="6147" width="10.85546875" bestFit="1" customWidth="1"/>
    <col min="6395" max="6395" width="20.7109375" customWidth="1"/>
    <col min="6396" max="6396" width="24.140625" customWidth="1"/>
    <col min="6397" max="6397" width="16.28515625" customWidth="1"/>
    <col min="6398" max="6398" width="19.5703125" customWidth="1"/>
    <col min="6399" max="6399" width="12.7109375" customWidth="1"/>
    <col min="6400" max="6400" width="4.7109375" customWidth="1"/>
    <col min="6401" max="6402" width="14.28515625" customWidth="1"/>
    <col min="6403" max="6403" width="10.85546875" bestFit="1" customWidth="1"/>
    <col min="6651" max="6651" width="20.7109375" customWidth="1"/>
    <col min="6652" max="6652" width="24.140625" customWidth="1"/>
    <col min="6653" max="6653" width="16.28515625" customWidth="1"/>
    <col min="6654" max="6654" width="19.5703125" customWidth="1"/>
    <col min="6655" max="6655" width="12.7109375" customWidth="1"/>
    <col min="6656" max="6656" width="4.7109375" customWidth="1"/>
    <col min="6657" max="6658" width="14.28515625" customWidth="1"/>
    <col min="6659" max="6659" width="10.85546875" bestFit="1" customWidth="1"/>
    <col min="6907" max="6907" width="20.7109375" customWidth="1"/>
    <col min="6908" max="6908" width="24.140625" customWidth="1"/>
    <col min="6909" max="6909" width="16.28515625" customWidth="1"/>
    <col min="6910" max="6910" width="19.5703125" customWidth="1"/>
    <col min="6911" max="6911" width="12.7109375" customWidth="1"/>
    <col min="6912" max="6912" width="4.7109375" customWidth="1"/>
    <col min="6913" max="6914" width="14.28515625" customWidth="1"/>
    <col min="6915" max="6915" width="10.85546875" bestFit="1" customWidth="1"/>
    <col min="7163" max="7163" width="20.7109375" customWidth="1"/>
    <col min="7164" max="7164" width="24.140625" customWidth="1"/>
    <col min="7165" max="7165" width="16.28515625" customWidth="1"/>
    <col min="7166" max="7166" width="19.5703125" customWidth="1"/>
    <col min="7167" max="7167" width="12.7109375" customWidth="1"/>
    <col min="7168" max="7168" width="4.7109375" customWidth="1"/>
    <col min="7169" max="7170" width="14.28515625" customWidth="1"/>
    <col min="7171" max="7171" width="10.85546875" bestFit="1" customWidth="1"/>
    <col min="7419" max="7419" width="20.7109375" customWidth="1"/>
    <col min="7420" max="7420" width="24.140625" customWidth="1"/>
    <col min="7421" max="7421" width="16.28515625" customWidth="1"/>
    <col min="7422" max="7422" width="19.5703125" customWidth="1"/>
    <col min="7423" max="7423" width="12.7109375" customWidth="1"/>
    <col min="7424" max="7424" width="4.7109375" customWidth="1"/>
    <col min="7425" max="7426" width="14.28515625" customWidth="1"/>
    <col min="7427" max="7427" width="10.85546875" bestFit="1" customWidth="1"/>
    <col min="7675" max="7675" width="20.7109375" customWidth="1"/>
    <col min="7676" max="7676" width="24.140625" customWidth="1"/>
    <col min="7677" max="7677" width="16.28515625" customWidth="1"/>
    <col min="7678" max="7678" width="19.5703125" customWidth="1"/>
    <col min="7679" max="7679" width="12.7109375" customWidth="1"/>
    <col min="7680" max="7680" width="4.7109375" customWidth="1"/>
    <col min="7681" max="7682" width="14.28515625" customWidth="1"/>
    <col min="7683" max="7683" width="10.85546875" bestFit="1" customWidth="1"/>
    <col min="7931" max="7931" width="20.7109375" customWidth="1"/>
    <col min="7932" max="7932" width="24.140625" customWidth="1"/>
    <col min="7933" max="7933" width="16.28515625" customWidth="1"/>
    <col min="7934" max="7934" width="19.5703125" customWidth="1"/>
    <col min="7935" max="7935" width="12.7109375" customWidth="1"/>
    <col min="7936" max="7936" width="4.7109375" customWidth="1"/>
    <col min="7937" max="7938" width="14.28515625" customWidth="1"/>
    <col min="7939" max="7939" width="10.85546875" bestFit="1" customWidth="1"/>
    <col min="8187" max="8187" width="20.7109375" customWidth="1"/>
    <col min="8188" max="8188" width="24.140625" customWidth="1"/>
    <col min="8189" max="8189" width="16.28515625" customWidth="1"/>
    <col min="8190" max="8190" width="19.5703125" customWidth="1"/>
    <col min="8191" max="8191" width="12.7109375" customWidth="1"/>
    <col min="8192" max="8192" width="4.7109375" customWidth="1"/>
    <col min="8193" max="8194" width="14.28515625" customWidth="1"/>
    <col min="8195" max="8195" width="10.85546875" bestFit="1" customWidth="1"/>
    <col min="8443" max="8443" width="20.7109375" customWidth="1"/>
    <col min="8444" max="8444" width="24.140625" customWidth="1"/>
    <col min="8445" max="8445" width="16.28515625" customWidth="1"/>
    <col min="8446" max="8446" width="19.5703125" customWidth="1"/>
    <col min="8447" max="8447" width="12.7109375" customWidth="1"/>
    <col min="8448" max="8448" width="4.7109375" customWidth="1"/>
    <col min="8449" max="8450" width="14.28515625" customWidth="1"/>
    <col min="8451" max="8451" width="10.85546875" bestFit="1" customWidth="1"/>
    <col min="8699" max="8699" width="20.7109375" customWidth="1"/>
    <col min="8700" max="8700" width="24.140625" customWidth="1"/>
    <col min="8701" max="8701" width="16.28515625" customWidth="1"/>
    <col min="8702" max="8702" width="19.5703125" customWidth="1"/>
    <col min="8703" max="8703" width="12.7109375" customWidth="1"/>
    <col min="8704" max="8704" width="4.7109375" customWidth="1"/>
    <col min="8705" max="8706" width="14.28515625" customWidth="1"/>
    <col min="8707" max="8707" width="10.85546875" bestFit="1" customWidth="1"/>
    <col min="8955" max="8955" width="20.7109375" customWidth="1"/>
    <col min="8956" max="8956" width="24.140625" customWidth="1"/>
    <col min="8957" max="8957" width="16.28515625" customWidth="1"/>
    <col min="8958" max="8958" width="19.5703125" customWidth="1"/>
    <col min="8959" max="8959" width="12.7109375" customWidth="1"/>
    <col min="8960" max="8960" width="4.7109375" customWidth="1"/>
    <col min="8961" max="8962" width="14.28515625" customWidth="1"/>
    <col min="8963" max="8963" width="10.85546875" bestFit="1" customWidth="1"/>
    <col min="9211" max="9211" width="20.7109375" customWidth="1"/>
    <col min="9212" max="9212" width="24.140625" customWidth="1"/>
    <col min="9213" max="9213" width="16.28515625" customWidth="1"/>
    <col min="9214" max="9214" width="19.5703125" customWidth="1"/>
    <col min="9215" max="9215" width="12.7109375" customWidth="1"/>
    <col min="9216" max="9216" width="4.7109375" customWidth="1"/>
    <col min="9217" max="9218" width="14.28515625" customWidth="1"/>
    <col min="9219" max="9219" width="10.85546875" bestFit="1" customWidth="1"/>
    <col min="9467" max="9467" width="20.7109375" customWidth="1"/>
    <col min="9468" max="9468" width="24.140625" customWidth="1"/>
    <col min="9469" max="9469" width="16.28515625" customWidth="1"/>
    <col min="9470" max="9470" width="19.5703125" customWidth="1"/>
    <col min="9471" max="9471" width="12.7109375" customWidth="1"/>
    <col min="9472" max="9472" width="4.7109375" customWidth="1"/>
    <col min="9473" max="9474" width="14.28515625" customWidth="1"/>
    <col min="9475" max="9475" width="10.85546875" bestFit="1" customWidth="1"/>
    <col min="9723" max="9723" width="20.7109375" customWidth="1"/>
    <col min="9724" max="9724" width="24.140625" customWidth="1"/>
    <col min="9725" max="9725" width="16.28515625" customWidth="1"/>
    <col min="9726" max="9726" width="19.5703125" customWidth="1"/>
    <col min="9727" max="9727" width="12.7109375" customWidth="1"/>
    <col min="9728" max="9728" width="4.7109375" customWidth="1"/>
    <col min="9729" max="9730" width="14.28515625" customWidth="1"/>
    <col min="9731" max="9731" width="10.85546875" bestFit="1" customWidth="1"/>
    <col min="9979" max="9979" width="20.7109375" customWidth="1"/>
    <col min="9980" max="9980" width="24.140625" customWidth="1"/>
    <col min="9981" max="9981" width="16.28515625" customWidth="1"/>
    <col min="9982" max="9982" width="19.5703125" customWidth="1"/>
    <col min="9983" max="9983" width="12.7109375" customWidth="1"/>
    <col min="9984" max="9984" width="4.7109375" customWidth="1"/>
    <col min="9985" max="9986" width="14.28515625" customWidth="1"/>
    <col min="9987" max="9987" width="10.85546875" bestFit="1" customWidth="1"/>
    <col min="10235" max="10235" width="20.7109375" customWidth="1"/>
    <col min="10236" max="10236" width="24.140625" customWidth="1"/>
    <col min="10237" max="10237" width="16.28515625" customWidth="1"/>
    <col min="10238" max="10238" width="19.5703125" customWidth="1"/>
    <col min="10239" max="10239" width="12.7109375" customWidth="1"/>
    <col min="10240" max="10240" width="4.7109375" customWidth="1"/>
    <col min="10241" max="10242" width="14.28515625" customWidth="1"/>
    <col min="10243" max="10243" width="10.85546875" bestFit="1" customWidth="1"/>
    <col min="10491" max="10491" width="20.7109375" customWidth="1"/>
    <col min="10492" max="10492" width="24.140625" customWidth="1"/>
    <col min="10493" max="10493" width="16.28515625" customWidth="1"/>
    <col min="10494" max="10494" width="19.5703125" customWidth="1"/>
    <col min="10495" max="10495" width="12.7109375" customWidth="1"/>
    <col min="10496" max="10496" width="4.7109375" customWidth="1"/>
    <col min="10497" max="10498" width="14.28515625" customWidth="1"/>
    <col min="10499" max="10499" width="10.85546875" bestFit="1" customWidth="1"/>
    <col min="10747" max="10747" width="20.7109375" customWidth="1"/>
    <col min="10748" max="10748" width="24.140625" customWidth="1"/>
    <col min="10749" max="10749" width="16.28515625" customWidth="1"/>
    <col min="10750" max="10750" width="19.5703125" customWidth="1"/>
    <col min="10751" max="10751" width="12.7109375" customWidth="1"/>
    <col min="10752" max="10752" width="4.7109375" customWidth="1"/>
    <col min="10753" max="10754" width="14.28515625" customWidth="1"/>
    <col min="10755" max="10755" width="10.85546875" bestFit="1" customWidth="1"/>
    <col min="11003" max="11003" width="20.7109375" customWidth="1"/>
    <col min="11004" max="11004" width="24.140625" customWidth="1"/>
    <col min="11005" max="11005" width="16.28515625" customWidth="1"/>
    <col min="11006" max="11006" width="19.5703125" customWidth="1"/>
    <col min="11007" max="11007" width="12.7109375" customWidth="1"/>
    <col min="11008" max="11008" width="4.7109375" customWidth="1"/>
    <col min="11009" max="11010" width="14.28515625" customWidth="1"/>
    <col min="11011" max="11011" width="10.85546875" bestFit="1" customWidth="1"/>
    <col min="11259" max="11259" width="20.7109375" customWidth="1"/>
    <col min="11260" max="11260" width="24.140625" customWidth="1"/>
    <col min="11261" max="11261" width="16.28515625" customWidth="1"/>
    <col min="11262" max="11262" width="19.5703125" customWidth="1"/>
    <col min="11263" max="11263" width="12.7109375" customWidth="1"/>
    <col min="11264" max="11264" width="4.7109375" customWidth="1"/>
    <col min="11265" max="11266" width="14.28515625" customWidth="1"/>
    <col min="11267" max="11267" width="10.85546875" bestFit="1" customWidth="1"/>
    <col min="11515" max="11515" width="20.7109375" customWidth="1"/>
    <col min="11516" max="11516" width="24.140625" customWidth="1"/>
    <col min="11517" max="11517" width="16.28515625" customWidth="1"/>
    <col min="11518" max="11518" width="19.5703125" customWidth="1"/>
    <col min="11519" max="11519" width="12.7109375" customWidth="1"/>
    <col min="11520" max="11520" width="4.7109375" customWidth="1"/>
    <col min="11521" max="11522" width="14.28515625" customWidth="1"/>
    <col min="11523" max="11523" width="10.85546875" bestFit="1" customWidth="1"/>
    <col min="11771" max="11771" width="20.7109375" customWidth="1"/>
    <col min="11772" max="11772" width="24.140625" customWidth="1"/>
    <col min="11773" max="11773" width="16.28515625" customWidth="1"/>
    <col min="11774" max="11774" width="19.5703125" customWidth="1"/>
    <col min="11775" max="11775" width="12.7109375" customWidth="1"/>
    <col min="11776" max="11776" width="4.7109375" customWidth="1"/>
    <col min="11777" max="11778" width="14.28515625" customWidth="1"/>
    <col min="11779" max="11779" width="10.85546875" bestFit="1" customWidth="1"/>
    <col min="12027" max="12027" width="20.7109375" customWidth="1"/>
    <col min="12028" max="12028" width="24.140625" customWidth="1"/>
    <col min="12029" max="12029" width="16.28515625" customWidth="1"/>
    <col min="12030" max="12030" width="19.5703125" customWidth="1"/>
    <col min="12031" max="12031" width="12.7109375" customWidth="1"/>
    <col min="12032" max="12032" width="4.7109375" customWidth="1"/>
    <col min="12033" max="12034" width="14.28515625" customWidth="1"/>
    <col min="12035" max="12035" width="10.85546875" bestFit="1" customWidth="1"/>
    <col min="12283" max="12283" width="20.7109375" customWidth="1"/>
    <col min="12284" max="12284" width="24.140625" customWidth="1"/>
    <col min="12285" max="12285" width="16.28515625" customWidth="1"/>
    <col min="12286" max="12286" width="19.5703125" customWidth="1"/>
    <col min="12287" max="12287" width="12.7109375" customWidth="1"/>
    <col min="12288" max="12288" width="4.7109375" customWidth="1"/>
    <col min="12289" max="12290" width="14.28515625" customWidth="1"/>
    <col min="12291" max="12291" width="10.85546875" bestFit="1" customWidth="1"/>
    <col min="12539" max="12539" width="20.7109375" customWidth="1"/>
    <col min="12540" max="12540" width="24.140625" customWidth="1"/>
    <col min="12541" max="12541" width="16.28515625" customWidth="1"/>
    <col min="12542" max="12542" width="19.5703125" customWidth="1"/>
    <col min="12543" max="12543" width="12.7109375" customWidth="1"/>
    <col min="12544" max="12544" width="4.7109375" customWidth="1"/>
    <col min="12545" max="12546" width="14.28515625" customWidth="1"/>
    <col min="12547" max="12547" width="10.85546875" bestFit="1" customWidth="1"/>
    <col min="12795" max="12795" width="20.7109375" customWidth="1"/>
    <col min="12796" max="12796" width="24.140625" customWidth="1"/>
    <col min="12797" max="12797" width="16.28515625" customWidth="1"/>
    <col min="12798" max="12798" width="19.5703125" customWidth="1"/>
    <col min="12799" max="12799" width="12.7109375" customWidth="1"/>
    <col min="12800" max="12800" width="4.7109375" customWidth="1"/>
    <col min="12801" max="12802" width="14.28515625" customWidth="1"/>
    <col min="12803" max="12803" width="10.85546875" bestFit="1" customWidth="1"/>
    <col min="13051" max="13051" width="20.7109375" customWidth="1"/>
    <col min="13052" max="13052" width="24.140625" customWidth="1"/>
    <col min="13053" max="13053" width="16.28515625" customWidth="1"/>
    <col min="13054" max="13054" width="19.5703125" customWidth="1"/>
    <col min="13055" max="13055" width="12.7109375" customWidth="1"/>
    <col min="13056" max="13056" width="4.7109375" customWidth="1"/>
    <col min="13057" max="13058" width="14.28515625" customWidth="1"/>
    <col min="13059" max="13059" width="10.85546875" bestFit="1" customWidth="1"/>
    <col min="13307" max="13307" width="20.7109375" customWidth="1"/>
    <col min="13308" max="13308" width="24.140625" customWidth="1"/>
    <col min="13309" max="13309" width="16.28515625" customWidth="1"/>
    <col min="13310" max="13310" width="19.5703125" customWidth="1"/>
    <col min="13311" max="13311" width="12.7109375" customWidth="1"/>
    <col min="13312" max="13312" width="4.7109375" customWidth="1"/>
    <col min="13313" max="13314" width="14.28515625" customWidth="1"/>
    <col min="13315" max="13315" width="10.85546875" bestFit="1" customWidth="1"/>
    <col min="13563" max="13563" width="20.7109375" customWidth="1"/>
    <col min="13564" max="13564" width="24.140625" customWidth="1"/>
    <col min="13565" max="13565" width="16.28515625" customWidth="1"/>
    <col min="13566" max="13566" width="19.5703125" customWidth="1"/>
    <col min="13567" max="13567" width="12.7109375" customWidth="1"/>
    <col min="13568" max="13568" width="4.7109375" customWidth="1"/>
    <col min="13569" max="13570" width="14.28515625" customWidth="1"/>
    <col min="13571" max="13571" width="10.85546875" bestFit="1" customWidth="1"/>
    <col min="13819" max="13819" width="20.7109375" customWidth="1"/>
    <col min="13820" max="13820" width="24.140625" customWidth="1"/>
    <col min="13821" max="13821" width="16.28515625" customWidth="1"/>
    <col min="13822" max="13822" width="19.5703125" customWidth="1"/>
    <col min="13823" max="13823" width="12.7109375" customWidth="1"/>
    <col min="13824" max="13824" width="4.7109375" customWidth="1"/>
    <col min="13825" max="13826" width="14.28515625" customWidth="1"/>
    <col min="13827" max="13827" width="10.85546875" bestFit="1" customWidth="1"/>
    <col min="14075" max="14075" width="20.7109375" customWidth="1"/>
    <col min="14076" max="14076" width="24.140625" customWidth="1"/>
    <col min="14077" max="14077" width="16.28515625" customWidth="1"/>
    <col min="14078" max="14078" width="19.5703125" customWidth="1"/>
    <col min="14079" max="14079" width="12.7109375" customWidth="1"/>
    <col min="14080" max="14080" width="4.7109375" customWidth="1"/>
    <col min="14081" max="14082" width="14.28515625" customWidth="1"/>
    <col min="14083" max="14083" width="10.85546875" bestFit="1" customWidth="1"/>
    <col min="14331" max="14331" width="20.7109375" customWidth="1"/>
    <col min="14332" max="14332" width="24.140625" customWidth="1"/>
    <col min="14333" max="14333" width="16.28515625" customWidth="1"/>
    <col min="14334" max="14334" width="19.5703125" customWidth="1"/>
    <col min="14335" max="14335" width="12.7109375" customWidth="1"/>
    <col min="14336" max="14336" width="4.7109375" customWidth="1"/>
    <col min="14337" max="14338" width="14.28515625" customWidth="1"/>
    <col min="14339" max="14339" width="10.85546875" bestFit="1" customWidth="1"/>
    <col min="14587" max="14587" width="20.7109375" customWidth="1"/>
    <col min="14588" max="14588" width="24.140625" customWidth="1"/>
    <col min="14589" max="14589" width="16.28515625" customWidth="1"/>
    <col min="14590" max="14590" width="19.5703125" customWidth="1"/>
    <col min="14591" max="14591" width="12.7109375" customWidth="1"/>
    <col min="14592" max="14592" width="4.7109375" customWidth="1"/>
    <col min="14593" max="14594" width="14.28515625" customWidth="1"/>
    <col min="14595" max="14595" width="10.85546875" bestFit="1" customWidth="1"/>
    <col min="14843" max="14843" width="20.7109375" customWidth="1"/>
    <col min="14844" max="14844" width="24.140625" customWidth="1"/>
    <col min="14845" max="14845" width="16.28515625" customWidth="1"/>
    <col min="14846" max="14846" width="19.5703125" customWidth="1"/>
    <col min="14847" max="14847" width="12.7109375" customWidth="1"/>
    <col min="14848" max="14848" width="4.7109375" customWidth="1"/>
    <col min="14849" max="14850" width="14.28515625" customWidth="1"/>
    <col min="14851" max="14851" width="10.85546875" bestFit="1" customWidth="1"/>
    <col min="15099" max="15099" width="20.7109375" customWidth="1"/>
    <col min="15100" max="15100" width="24.140625" customWidth="1"/>
    <col min="15101" max="15101" width="16.28515625" customWidth="1"/>
    <col min="15102" max="15102" width="19.5703125" customWidth="1"/>
    <col min="15103" max="15103" width="12.7109375" customWidth="1"/>
    <col min="15104" max="15104" width="4.7109375" customWidth="1"/>
    <col min="15105" max="15106" width="14.28515625" customWidth="1"/>
    <col min="15107" max="15107" width="10.85546875" bestFit="1" customWidth="1"/>
    <col min="15355" max="15355" width="20.7109375" customWidth="1"/>
    <col min="15356" max="15356" width="24.140625" customWidth="1"/>
    <col min="15357" max="15357" width="16.28515625" customWidth="1"/>
    <col min="15358" max="15358" width="19.5703125" customWidth="1"/>
    <col min="15359" max="15359" width="12.7109375" customWidth="1"/>
    <col min="15360" max="15360" width="4.7109375" customWidth="1"/>
    <col min="15361" max="15362" width="14.28515625" customWidth="1"/>
    <col min="15363" max="15363" width="10.85546875" bestFit="1" customWidth="1"/>
    <col min="15611" max="15611" width="20.7109375" customWidth="1"/>
    <col min="15612" max="15612" width="24.140625" customWidth="1"/>
    <col min="15613" max="15613" width="16.28515625" customWidth="1"/>
    <col min="15614" max="15614" width="19.5703125" customWidth="1"/>
    <col min="15615" max="15615" width="12.7109375" customWidth="1"/>
    <col min="15616" max="15616" width="4.7109375" customWidth="1"/>
    <col min="15617" max="15618" width="14.28515625" customWidth="1"/>
    <col min="15619" max="15619" width="10.85546875" bestFit="1" customWidth="1"/>
    <col min="15867" max="15867" width="20.7109375" customWidth="1"/>
    <col min="15868" max="15868" width="24.140625" customWidth="1"/>
    <col min="15869" max="15869" width="16.28515625" customWidth="1"/>
    <col min="15870" max="15870" width="19.5703125" customWidth="1"/>
    <col min="15871" max="15871" width="12.7109375" customWidth="1"/>
    <col min="15872" max="15872" width="4.7109375" customWidth="1"/>
    <col min="15873" max="15874" width="14.28515625" customWidth="1"/>
    <col min="15875" max="15875" width="10.85546875" bestFit="1" customWidth="1"/>
    <col min="16123" max="16123" width="20.7109375" customWidth="1"/>
    <col min="16124" max="16124" width="24.140625" customWidth="1"/>
    <col min="16125" max="16125" width="16.28515625" customWidth="1"/>
    <col min="16126" max="16126" width="19.5703125" customWidth="1"/>
    <col min="16127" max="16127" width="12.7109375" customWidth="1"/>
    <col min="16128" max="16128" width="4.7109375" customWidth="1"/>
    <col min="16129" max="16130" width="14.28515625" customWidth="1"/>
    <col min="16131" max="16131" width="10.85546875" bestFit="1" customWidth="1"/>
  </cols>
  <sheetData>
    <row r="1" spans="1:4" ht="15.75" x14ac:dyDescent="0.2">
      <c r="C1" s="22"/>
      <c r="D1" s="47" t="s">
        <v>52</v>
      </c>
    </row>
    <row r="2" spans="1:4" ht="16.5" customHeight="1" x14ac:dyDescent="0.2">
      <c r="A2" s="56" t="s">
        <v>0</v>
      </c>
      <c r="B2" s="56"/>
      <c r="C2" s="22"/>
      <c r="D2" s="48" t="s">
        <v>53</v>
      </c>
    </row>
    <row r="3" spans="1:4" ht="16.5" customHeight="1" x14ac:dyDescent="0.2">
      <c r="A3" s="56" t="s">
        <v>1</v>
      </c>
      <c r="B3" s="56"/>
      <c r="C3" s="22"/>
      <c r="D3" s="53" t="s">
        <v>54</v>
      </c>
    </row>
    <row r="4" spans="1:4" ht="16.5" customHeight="1" x14ac:dyDescent="0.2">
      <c r="A4" s="56" t="s">
        <v>2</v>
      </c>
      <c r="B4" s="56"/>
    </row>
    <row r="5" spans="1:4" ht="16.5" customHeight="1" x14ac:dyDescent="0.2">
      <c r="A5" s="19"/>
      <c r="B5" s="3"/>
    </row>
    <row r="6" spans="1:4" x14ac:dyDescent="0.2">
      <c r="A6" s="20" t="s">
        <v>55</v>
      </c>
    </row>
    <row r="7" spans="1:4" ht="30" customHeight="1" x14ac:dyDescent="0.2">
      <c r="A7" s="55" t="s">
        <v>3</v>
      </c>
      <c r="B7" s="55" t="s">
        <v>47</v>
      </c>
      <c r="C7" s="55"/>
      <c r="D7" s="55"/>
    </row>
    <row r="8" spans="1:4" ht="23.85" customHeight="1" x14ac:dyDescent="0.2">
      <c r="A8" s="55"/>
      <c r="B8" s="57" t="s">
        <v>48</v>
      </c>
      <c r="C8" s="57"/>
      <c r="D8" s="57"/>
    </row>
    <row r="9" spans="1:4" ht="27" customHeight="1" x14ac:dyDescent="0.2">
      <c r="A9" s="55"/>
      <c r="B9" s="4" t="s">
        <v>4</v>
      </c>
      <c r="D9" s="5" t="s">
        <v>56</v>
      </c>
    </row>
    <row r="10" spans="1:4" x14ac:dyDescent="0.2">
      <c r="A10" s="8" t="s">
        <v>5</v>
      </c>
      <c r="B10" s="6"/>
      <c r="C10" s="31">
        <f>SUM(C11:C14)</f>
        <v>3.5599999999999996</v>
      </c>
      <c r="D10" s="23">
        <f>SUM(D11:D14)</f>
        <v>126968.11199999999</v>
      </c>
    </row>
    <row r="11" spans="1:4" ht="29.25" customHeight="1" x14ac:dyDescent="0.2">
      <c r="A11" s="16" t="s">
        <v>6</v>
      </c>
      <c r="B11" s="7" t="s">
        <v>7</v>
      </c>
      <c r="C11" s="32">
        <v>1.63</v>
      </c>
      <c r="D11" s="24">
        <f>$C$11*12*D38</f>
        <v>58134.275999999998</v>
      </c>
    </row>
    <row r="12" spans="1:4" x14ac:dyDescent="0.2">
      <c r="A12" s="16" t="s">
        <v>8</v>
      </c>
      <c r="B12" s="7" t="s">
        <v>9</v>
      </c>
      <c r="C12" s="32">
        <v>1.91</v>
      </c>
      <c r="D12" s="24">
        <f>$C$12*12*D38</f>
        <v>68120.531999999992</v>
      </c>
    </row>
    <row r="13" spans="1:4" x14ac:dyDescent="0.2">
      <c r="A13" s="16" t="s">
        <v>40</v>
      </c>
      <c r="B13" s="7" t="s">
        <v>9</v>
      </c>
      <c r="C13" s="32">
        <v>0.01</v>
      </c>
      <c r="D13" s="24">
        <f>$C$13*12*D38</f>
        <v>356.65199999999999</v>
      </c>
    </row>
    <row r="14" spans="1:4" x14ac:dyDescent="0.2">
      <c r="A14" s="16" t="s">
        <v>41</v>
      </c>
      <c r="B14" s="7" t="s">
        <v>9</v>
      </c>
      <c r="C14" s="32">
        <v>0.01</v>
      </c>
      <c r="D14" s="24">
        <f>$C$14*12*D38</f>
        <v>356.65199999999999</v>
      </c>
    </row>
    <row r="15" spans="1:4" ht="36.75" customHeight="1" x14ac:dyDescent="0.2">
      <c r="A15" s="8" t="s">
        <v>10</v>
      </c>
      <c r="B15" s="9"/>
      <c r="C15" s="33">
        <f>SUM(C16:C23)</f>
        <v>4.83</v>
      </c>
      <c r="D15" s="23">
        <f>SUM(D16:D23)</f>
        <v>172262.916</v>
      </c>
    </row>
    <row r="16" spans="1:4" x14ac:dyDescent="0.2">
      <c r="A16" s="16" t="s">
        <v>11</v>
      </c>
      <c r="B16" s="7" t="s">
        <v>13</v>
      </c>
      <c r="C16" s="32">
        <v>0.15</v>
      </c>
      <c r="D16" s="24">
        <f>$C$16*12*D38</f>
        <v>5349.78</v>
      </c>
    </row>
    <row r="17" spans="1:147" x14ac:dyDescent="0.2">
      <c r="A17" s="16" t="s">
        <v>12</v>
      </c>
      <c r="B17" s="7" t="s">
        <v>13</v>
      </c>
      <c r="C17" s="32">
        <f>0.14+0.37</f>
        <v>0.51</v>
      </c>
      <c r="D17" s="24">
        <f>$C$17*12*D38</f>
        <v>18189.252</v>
      </c>
    </row>
    <row r="18" spans="1:147" x14ac:dyDescent="0.2">
      <c r="A18" s="16" t="s">
        <v>45</v>
      </c>
      <c r="B18" s="7" t="s">
        <v>14</v>
      </c>
      <c r="C18" s="32">
        <v>0.37</v>
      </c>
      <c r="D18" s="24">
        <f>$C$18*12*D38</f>
        <v>13196.123999999998</v>
      </c>
    </row>
    <row r="19" spans="1:147" x14ac:dyDescent="0.2">
      <c r="A19" s="16" t="s">
        <v>42</v>
      </c>
      <c r="B19" s="7" t="s">
        <v>15</v>
      </c>
      <c r="C19" s="32">
        <v>0.19</v>
      </c>
      <c r="D19" s="24">
        <f>$C$19*12*D38</f>
        <v>6776.3880000000008</v>
      </c>
    </row>
    <row r="20" spans="1:147" ht="33.75" customHeight="1" x14ac:dyDescent="0.2">
      <c r="A20" s="16" t="s">
        <v>16</v>
      </c>
      <c r="B20" s="7" t="s">
        <v>13</v>
      </c>
      <c r="C20" s="32">
        <v>0.38</v>
      </c>
      <c r="D20" s="24">
        <f>$C$20*12*D38</f>
        <v>13552.776000000002</v>
      </c>
    </row>
    <row r="21" spans="1:147" x14ac:dyDescent="0.2">
      <c r="A21" s="16" t="s">
        <v>44</v>
      </c>
      <c r="B21" s="7" t="s">
        <v>15</v>
      </c>
      <c r="C21" s="32">
        <v>0.11</v>
      </c>
      <c r="D21" s="24">
        <f>$C$21*12*D38</f>
        <v>3923.172</v>
      </c>
    </row>
    <row r="22" spans="1:147" ht="36.75" customHeight="1" x14ac:dyDescent="0.2">
      <c r="A22" s="16" t="s">
        <v>43</v>
      </c>
      <c r="B22" s="10" t="s">
        <v>17</v>
      </c>
      <c r="C22" s="32">
        <v>0.67</v>
      </c>
      <c r="D22" s="24">
        <f>$C$22*12*D38</f>
        <v>23895.684000000001</v>
      </c>
    </row>
    <row r="23" spans="1:147" s="11" customFormat="1" x14ac:dyDescent="0.2">
      <c r="A23" s="16" t="s">
        <v>46</v>
      </c>
      <c r="B23" s="7" t="s">
        <v>14</v>
      </c>
      <c r="C23" s="32">
        <v>2.4500000000000002</v>
      </c>
      <c r="D23" s="24">
        <f>$C$23*12*D38</f>
        <v>87379.74</v>
      </c>
      <c r="E23" s="54"/>
      <c r="F23" s="54"/>
      <c r="G23" s="54"/>
      <c r="H23" s="54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  <c r="BC23" s="1"/>
      <c r="BD23" s="1"/>
      <c r="BE23" s="1"/>
      <c r="BF23" s="1"/>
      <c r="BG23" s="1"/>
      <c r="BH23" s="1"/>
      <c r="BI23" s="1"/>
      <c r="BJ23" s="1"/>
      <c r="BK23" s="1"/>
      <c r="BL23" s="1"/>
      <c r="BM23" s="1"/>
      <c r="BN23" s="1"/>
      <c r="BO23" s="1"/>
      <c r="BP23" s="1"/>
      <c r="BQ23" s="1"/>
      <c r="BR23" s="1"/>
      <c r="BS23" s="1"/>
      <c r="BT23" s="1"/>
      <c r="BU23" s="1"/>
      <c r="BV23" s="1"/>
      <c r="BW23" s="1"/>
      <c r="BX23" s="1"/>
      <c r="BY23" s="1"/>
      <c r="BZ23" s="1"/>
      <c r="CA23" s="1"/>
      <c r="CB23" s="1"/>
      <c r="CC23" s="1"/>
      <c r="CD23" s="1"/>
      <c r="CE23" s="1"/>
      <c r="CF23" s="1"/>
      <c r="CG23" s="1"/>
      <c r="CH23" s="1"/>
      <c r="CI23" s="1"/>
      <c r="CJ23" s="1"/>
      <c r="CK23" s="1"/>
      <c r="CL23" s="1"/>
      <c r="CM23" s="1"/>
      <c r="CN23" s="1"/>
      <c r="CO23" s="1"/>
      <c r="CP23" s="1"/>
      <c r="CQ23" s="1"/>
      <c r="CR23" s="1"/>
      <c r="CS23" s="1"/>
      <c r="CT23" s="1"/>
      <c r="CU23" s="1"/>
      <c r="CV23" s="1"/>
      <c r="CW23" s="1"/>
      <c r="CX23" s="1"/>
      <c r="CY23" s="1"/>
      <c r="CZ23" s="1"/>
      <c r="DA23" s="1"/>
      <c r="DB23" s="1"/>
      <c r="DC23" s="1"/>
      <c r="DD23" s="1"/>
      <c r="DE23" s="1"/>
      <c r="DF23" s="1"/>
      <c r="DG23" s="1"/>
      <c r="DH23" s="1"/>
      <c r="DI23" s="1"/>
      <c r="DJ23" s="1"/>
      <c r="DK23" s="1"/>
      <c r="DL23" s="1"/>
      <c r="DM23" s="1"/>
      <c r="DN23" s="1"/>
      <c r="DO23" s="1"/>
      <c r="DP23" s="1"/>
      <c r="DQ23" s="1"/>
      <c r="DR23" s="1"/>
      <c r="DS23" s="1"/>
      <c r="DT23" s="1"/>
      <c r="DU23" s="1"/>
      <c r="DV23" s="1"/>
      <c r="DW23" s="1"/>
      <c r="DX23" s="1"/>
      <c r="DY23" s="1"/>
      <c r="DZ23" s="1"/>
      <c r="EA23" s="1"/>
      <c r="EB23" s="1"/>
      <c r="EC23" s="1"/>
      <c r="ED23" s="1"/>
      <c r="EE23" s="1"/>
      <c r="EF23" s="1"/>
      <c r="EG23" s="1"/>
      <c r="EH23" s="1"/>
      <c r="EI23" s="1"/>
      <c r="EJ23" s="1"/>
      <c r="EK23" s="1"/>
      <c r="EL23" s="1"/>
      <c r="EM23" s="1"/>
      <c r="EN23" s="1"/>
      <c r="EO23" s="1"/>
      <c r="EP23" s="1"/>
      <c r="EQ23" s="1"/>
    </row>
    <row r="24" spans="1:147" ht="26.25" customHeight="1" x14ac:dyDescent="0.2">
      <c r="A24" s="8" t="s">
        <v>18</v>
      </c>
      <c r="B24" s="9"/>
      <c r="C24" s="43">
        <f>SUM(C25:C28)</f>
        <v>4.17</v>
      </c>
      <c r="D24" s="25">
        <f>D25+D26+D27+D28</f>
        <v>148723.88400000002</v>
      </c>
    </row>
    <row r="25" spans="1:147" ht="22.5" customHeight="1" x14ac:dyDescent="0.2">
      <c r="A25" s="16" t="s">
        <v>19</v>
      </c>
      <c r="B25" s="12" t="s">
        <v>20</v>
      </c>
      <c r="C25" s="34">
        <v>0.21</v>
      </c>
      <c r="D25" s="24">
        <f>$C$25*12*D38</f>
        <v>7489.692</v>
      </c>
    </row>
    <row r="26" spans="1:147" ht="45.75" customHeight="1" x14ac:dyDescent="0.2">
      <c r="A26" s="16" t="s">
        <v>21</v>
      </c>
      <c r="B26" s="7" t="s">
        <v>22</v>
      </c>
      <c r="C26" s="34">
        <f>0.56</f>
        <v>0.56000000000000005</v>
      </c>
      <c r="D26" s="24">
        <f>$C$26*12*D38</f>
        <v>19972.512000000002</v>
      </c>
    </row>
    <row r="27" spans="1:147" ht="53.25" customHeight="1" x14ac:dyDescent="0.2">
      <c r="A27" s="17" t="s">
        <v>23</v>
      </c>
      <c r="B27" s="10" t="s">
        <v>24</v>
      </c>
      <c r="C27" s="34">
        <v>0.03</v>
      </c>
      <c r="D27" s="24">
        <f>$C$27*12*D38</f>
        <v>1069.9559999999999</v>
      </c>
    </row>
    <row r="28" spans="1:147" ht="78" customHeight="1" x14ac:dyDescent="0.2">
      <c r="A28" s="16" t="s">
        <v>50</v>
      </c>
      <c r="B28" s="7" t="s">
        <v>25</v>
      </c>
      <c r="C28" s="34">
        <f>1.22+0.29+0.11+0.32+0.07+1.16+0.2</f>
        <v>3.37</v>
      </c>
      <c r="D28" s="34">
        <f>$C$28*D38*12</f>
        <v>120191.72400000002</v>
      </c>
    </row>
    <row r="29" spans="1:147" x14ac:dyDescent="0.2">
      <c r="A29" s="8" t="s">
        <v>26</v>
      </c>
      <c r="B29" s="9"/>
      <c r="C29" s="31">
        <f>SUM(C30:C31)</f>
        <v>3.23</v>
      </c>
      <c r="D29" s="25">
        <f>D30+D31</f>
        <v>115198.59599999999</v>
      </c>
    </row>
    <row r="30" spans="1:147" ht="94.5" customHeight="1" x14ac:dyDescent="0.2">
      <c r="A30" s="16" t="s">
        <v>49</v>
      </c>
      <c r="B30" s="10" t="s">
        <v>27</v>
      </c>
      <c r="C30" s="34">
        <f>0.33+0.36+0.28+0.43+0.07</f>
        <v>1.47</v>
      </c>
      <c r="D30" s="24">
        <f>$C$30*12*D38</f>
        <v>52427.843999999997</v>
      </c>
    </row>
    <row r="31" spans="1:147" ht="55.5" customHeight="1" x14ac:dyDescent="0.2">
      <c r="A31" s="16" t="s">
        <v>28</v>
      </c>
      <c r="B31" s="49" t="s">
        <v>29</v>
      </c>
      <c r="C31" s="34">
        <v>1.76</v>
      </c>
      <c r="D31" s="24">
        <f>$C$31*12*D38</f>
        <v>62770.752</v>
      </c>
    </row>
    <row r="32" spans="1:147" ht="63" customHeight="1" x14ac:dyDescent="0.2">
      <c r="A32" s="16" t="s">
        <v>30</v>
      </c>
      <c r="B32" s="10" t="s">
        <v>31</v>
      </c>
      <c r="C32" s="35">
        <v>1.55</v>
      </c>
      <c r="D32" s="25">
        <f>$C$32*12*D38</f>
        <v>55281.060000000005</v>
      </c>
      <c r="I32" s="50"/>
      <c r="J32" s="50"/>
    </row>
    <row r="33" spans="1:147" x14ac:dyDescent="0.2">
      <c r="A33" s="16" t="s">
        <v>32</v>
      </c>
      <c r="B33" s="7" t="s">
        <v>33</v>
      </c>
      <c r="C33" s="35">
        <v>0.66</v>
      </c>
      <c r="D33" s="25">
        <f>$C$33*12*D38</f>
        <v>23539.031999999999</v>
      </c>
      <c r="I33" s="50"/>
      <c r="J33" s="50"/>
    </row>
    <row r="34" spans="1:147" ht="12.75" customHeight="1" x14ac:dyDescent="0.2">
      <c r="A34" s="17" t="s">
        <v>39</v>
      </c>
      <c r="B34" s="13" t="s">
        <v>34</v>
      </c>
      <c r="C34" s="35">
        <v>0.62</v>
      </c>
      <c r="D34" s="25">
        <f>$C$34*12*D38</f>
        <v>22112.423999999999</v>
      </c>
      <c r="E34" s="58"/>
      <c r="F34" s="58"/>
      <c r="G34" s="58"/>
      <c r="H34" s="58"/>
      <c r="I34" s="50"/>
      <c r="J34" s="50"/>
    </row>
    <row r="35" spans="1:147" s="11" customFormat="1" x14ac:dyDescent="0.2">
      <c r="A35" s="21" t="s">
        <v>35</v>
      </c>
      <c r="B35" s="13" t="s">
        <v>36</v>
      </c>
      <c r="C35" s="35">
        <v>0.65</v>
      </c>
      <c r="D35" s="25">
        <v>0</v>
      </c>
      <c r="E35" s="58"/>
      <c r="F35" s="58"/>
      <c r="G35" s="58"/>
      <c r="H35" s="58"/>
      <c r="I35" s="50"/>
      <c r="J35" s="50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  <c r="CX35" s="1"/>
      <c r="CY35" s="1"/>
      <c r="CZ35" s="1"/>
      <c r="DA35" s="1"/>
      <c r="DB35" s="1"/>
      <c r="DC35" s="1"/>
      <c r="DD35" s="1"/>
      <c r="DE35" s="1"/>
      <c r="DF35" s="1"/>
      <c r="DG35" s="1"/>
      <c r="DH35" s="1"/>
      <c r="DI35" s="1"/>
      <c r="DJ35" s="1"/>
      <c r="DK35" s="1"/>
      <c r="DL35" s="1"/>
      <c r="DM35" s="1"/>
      <c r="DN35" s="1"/>
      <c r="DO35" s="1"/>
      <c r="DP35" s="1"/>
      <c r="DQ35" s="1"/>
      <c r="DR35" s="1"/>
      <c r="DS35" s="1"/>
      <c r="DT35" s="1"/>
      <c r="DU35" s="1"/>
      <c r="DV35" s="1"/>
      <c r="DW35" s="1"/>
      <c r="DX35" s="1"/>
      <c r="DY35" s="1"/>
      <c r="DZ35" s="1"/>
      <c r="EA35" s="1"/>
      <c r="EB35" s="1"/>
      <c r="EC35" s="1"/>
      <c r="ED35" s="1"/>
      <c r="EE35" s="1"/>
      <c r="EF35" s="1"/>
      <c r="EG35" s="1"/>
      <c r="EH35" s="1"/>
      <c r="EI35" s="1"/>
      <c r="EJ35" s="1"/>
      <c r="EK35" s="1"/>
      <c r="EL35" s="1"/>
      <c r="EM35" s="1"/>
      <c r="EN35" s="1"/>
      <c r="EO35" s="1"/>
      <c r="EP35" s="1"/>
      <c r="EQ35" s="1"/>
    </row>
    <row r="36" spans="1:147" s="42" customFormat="1" x14ac:dyDescent="0.2">
      <c r="A36" s="39" t="s">
        <v>37</v>
      </c>
      <c r="B36" s="40" t="s">
        <v>36</v>
      </c>
      <c r="C36" s="41">
        <v>2.46</v>
      </c>
      <c r="D36" s="25">
        <f>$C$36*12*D38</f>
        <v>87736.391999999993</v>
      </c>
      <c r="E36" s="59"/>
      <c r="F36" s="59"/>
      <c r="G36" s="59"/>
      <c r="H36" s="59"/>
      <c r="I36" s="51"/>
      <c r="J36" s="51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  <c r="DF36" s="2"/>
      <c r="DG36" s="2"/>
      <c r="DH36" s="2"/>
      <c r="DI36" s="2"/>
      <c r="DJ36" s="2"/>
      <c r="DK36" s="2"/>
      <c r="DL36" s="2"/>
      <c r="DM36" s="2"/>
      <c r="DN36" s="2"/>
      <c r="DO36" s="2"/>
      <c r="DP36" s="2"/>
      <c r="DQ36" s="2"/>
      <c r="DR36" s="2"/>
      <c r="DS36" s="2"/>
      <c r="DT36" s="2"/>
      <c r="DU36" s="2"/>
      <c r="DV36" s="2"/>
      <c r="DW36" s="2"/>
      <c r="DX36" s="2"/>
      <c r="DY36" s="2"/>
      <c r="DZ36" s="2"/>
      <c r="EA36" s="2"/>
      <c r="EB36" s="2"/>
      <c r="EC36" s="2"/>
      <c r="ED36" s="2"/>
      <c r="EE36" s="2"/>
      <c r="EF36" s="2"/>
      <c r="EG36" s="2"/>
      <c r="EH36" s="2"/>
      <c r="EI36" s="2"/>
      <c r="EJ36" s="2"/>
      <c r="EK36" s="2"/>
      <c r="EL36" s="2"/>
      <c r="EM36" s="2"/>
      <c r="EN36" s="2"/>
      <c r="EO36" s="2"/>
      <c r="EP36" s="2"/>
      <c r="EQ36" s="2"/>
    </row>
    <row r="37" spans="1:147" s="11" customFormat="1" x14ac:dyDescent="0.2">
      <c r="A37" s="26" t="s">
        <v>51</v>
      </c>
      <c r="B37" s="27"/>
      <c r="C37" s="36"/>
      <c r="D37" s="28">
        <f>D36+D35+D34+D33+D32+D29+D24+D15+D10</f>
        <v>751822.41599999997</v>
      </c>
      <c r="E37" s="58">
        <f>D37/12</f>
        <v>62651.867999999995</v>
      </c>
      <c r="F37" s="58">
        <f>E37*5/100</f>
        <v>3132.5933999999997</v>
      </c>
      <c r="G37" s="58"/>
      <c r="H37" s="58"/>
      <c r="I37" s="50"/>
      <c r="J37" s="50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  <c r="CX37" s="1"/>
      <c r="CY37" s="1"/>
      <c r="CZ37" s="1"/>
      <c r="DA37" s="1"/>
      <c r="DB37" s="1"/>
      <c r="DC37" s="1"/>
      <c r="DD37" s="1"/>
      <c r="DE37" s="1"/>
      <c r="DF37" s="1"/>
      <c r="DG37" s="1"/>
      <c r="DH37" s="1"/>
      <c r="DI37" s="1"/>
      <c r="DJ37" s="1"/>
      <c r="DK37" s="1"/>
      <c r="DL37" s="1"/>
      <c r="DM37" s="1"/>
      <c r="DN37" s="1"/>
      <c r="DO37" s="1"/>
      <c r="DP37" s="1"/>
      <c r="DQ37" s="1"/>
      <c r="DR37" s="1"/>
      <c r="DS37" s="1"/>
      <c r="DT37" s="1"/>
      <c r="DU37" s="1"/>
      <c r="DV37" s="1"/>
      <c r="DW37" s="1"/>
      <c r="DX37" s="1"/>
      <c r="DY37" s="1"/>
      <c r="DZ37" s="1"/>
      <c r="EA37" s="1"/>
      <c r="EB37" s="1"/>
      <c r="EC37" s="1"/>
      <c r="ED37" s="1"/>
      <c r="EE37" s="1"/>
      <c r="EF37" s="1"/>
      <c r="EG37" s="1"/>
      <c r="EH37" s="1"/>
      <c r="EI37" s="1"/>
      <c r="EJ37" s="1"/>
      <c r="EK37" s="1"/>
      <c r="EL37" s="1"/>
      <c r="EM37" s="1"/>
      <c r="EN37" s="1"/>
      <c r="EO37" s="1"/>
      <c r="EP37" s="1"/>
      <c r="EQ37" s="1"/>
    </row>
    <row r="38" spans="1:147" x14ac:dyDescent="0.2">
      <c r="A38" s="8"/>
      <c r="B38" s="14"/>
      <c r="C38" s="37"/>
      <c r="D38" s="23">
        <v>2972.1</v>
      </c>
      <c r="E38" s="60"/>
      <c r="F38" s="60">
        <f>D38*70*80/100</f>
        <v>166437.6</v>
      </c>
      <c r="G38" s="60"/>
      <c r="H38" s="60"/>
      <c r="I38" s="52"/>
      <c r="J38" s="52"/>
      <c r="K38" s="15"/>
      <c r="L38" s="15"/>
      <c r="M38" s="15"/>
      <c r="N38" s="15"/>
      <c r="O38" s="15"/>
      <c r="P38" s="15"/>
      <c r="Q38" s="15"/>
      <c r="R38" s="15"/>
      <c r="S38" s="15"/>
      <c r="T38" s="15"/>
      <c r="U38" s="15"/>
      <c r="V38" s="15"/>
      <c r="W38" s="15"/>
      <c r="X38" s="15"/>
      <c r="Y38" s="15"/>
      <c r="Z38" s="15"/>
      <c r="AA38" s="15"/>
      <c r="AB38" s="15"/>
      <c r="AC38" s="15"/>
      <c r="AD38" s="15"/>
      <c r="AE38" s="15"/>
      <c r="AF38" s="15"/>
      <c r="AG38" s="15"/>
      <c r="AH38" s="15"/>
      <c r="AI38" s="15"/>
      <c r="AJ38" s="15"/>
      <c r="AK38" s="15"/>
      <c r="AL38" s="15"/>
      <c r="AM38" s="15"/>
      <c r="AN38" s="15"/>
      <c r="AO38" s="15"/>
      <c r="AP38" s="15"/>
      <c r="AQ38" s="15"/>
    </row>
    <row r="39" spans="1:147" ht="25.5" customHeight="1" x14ac:dyDescent="0.2">
      <c r="A39" s="29" t="s">
        <v>38</v>
      </c>
      <c r="B39" s="30"/>
      <c r="C39" s="38"/>
      <c r="D39" s="28">
        <f>D37/12/D38</f>
        <v>21.08</v>
      </c>
      <c r="E39" s="60"/>
      <c r="F39" s="60"/>
      <c r="G39" s="60"/>
      <c r="H39" s="60"/>
      <c r="I39" s="52"/>
      <c r="J39" s="52"/>
      <c r="K39" s="15"/>
      <c r="L39" s="15"/>
      <c r="M39" s="15"/>
      <c r="N39" s="15"/>
      <c r="O39" s="15"/>
      <c r="P39" s="15"/>
      <c r="Q39" s="15"/>
      <c r="R39" s="15"/>
      <c r="S39" s="15"/>
      <c r="T39" s="15"/>
      <c r="U39" s="15"/>
      <c r="V39" s="15"/>
      <c r="W39" s="15"/>
      <c r="X39" s="15"/>
      <c r="Y39" s="15"/>
      <c r="Z39" s="15"/>
      <c r="AA39" s="15"/>
      <c r="AB39" s="15"/>
      <c r="AC39" s="15"/>
      <c r="AD39" s="15"/>
      <c r="AE39" s="15"/>
      <c r="AF39" s="15"/>
      <c r="AG39" s="15"/>
      <c r="AH39" s="15"/>
      <c r="AI39" s="15"/>
      <c r="AJ39" s="15"/>
      <c r="AK39" s="15"/>
      <c r="AL39" s="15"/>
      <c r="AM39" s="15"/>
      <c r="AN39" s="15"/>
      <c r="AO39" s="15"/>
      <c r="AP39" s="15"/>
      <c r="AQ39" s="15"/>
    </row>
    <row r="40" spans="1:147" ht="12" customHeight="1" x14ac:dyDescent="0.2">
      <c r="C40" s="15"/>
      <c r="D40" s="15"/>
      <c r="E40" s="60"/>
      <c r="F40" s="60"/>
      <c r="G40" s="60"/>
      <c r="H40" s="60"/>
      <c r="I40" s="52"/>
      <c r="J40" s="52"/>
      <c r="K40" s="15"/>
      <c r="L40" s="15"/>
      <c r="M40" s="15"/>
      <c r="N40" s="15"/>
      <c r="O40" s="15"/>
      <c r="P40" s="15"/>
      <c r="Q40" s="15"/>
      <c r="R40" s="15"/>
      <c r="S40" s="15"/>
      <c r="T40" s="15"/>
      <c r="U40" s="15"/>
      <c r="V40" s="15"/>
      <c r="W40" s="15"/>
      <c r="X40" s="15"/>
      <c r="Y40" s="15"/>
      <c r="Z40" s="15"/>
      <c r="AA40" s="15"/>
      <c r="AB40" s="15"/>
      <c r="AC40" s="15"/>
      <c r="AD40" s="15"/>
      <c r="AE40" s="15"/>
      <c r="AF40" s="15"/>
      <c r="AG40" s="15"/>
      <c r="AH40" s="15"/>
      <c r="AI40" s="15"/>
      <c r="AJ40" s="15"/>
      <c r="AK40" s="15"/>
      <c r="AL40" s="15"/>
      <c r="AM40" s="15"/>
      <c r="AN40" s="15"/>
      <c r="AO40" s="15"/>
      <c r="AP40" s="15"/>
      <c r="AQ40" s="15"/>
    </row>
    <row r="41" spans="1:147" ht="17.25" hidden="1" customHeight="1" x14ac:dyDescent="0.2">
      <c r="C41" s="15"/>
      <c r="D41" s="15"/>
      <c r="E41" s="60"/>
      <c r="F41" s="60"/>
      <c r="G41" s="60"/>
      <c r="H41" s="60"/>
      <c r="I41" s="52"/>
      <c r="J41" s="52"/>
      <c r="K41" s="15"/>
      <c r="L41" s="15"/>
      <c r="M41" s="15"/>
      <c r="N41" s="15"/>
      <c r="O41" s="15"/>
      <c r="P41" s="15"/>
      <c r="Q41" s="15"/>
      <c r="R41" s="15"/>
      <c r="S41" s="15"/>
      <c r="T41" s="15"/>
      <c r="U41" s="15"/>
      <c r="V41" s="15"/>
      <c r="W41" s="15"/>
      <c r="X41" s="15"/>
      <c r="Y41" s="15"/>
      <c r="Z41" s="15"/>
      <c r="AA41" s="15"/>
      <c r="AB41" s="15"/>
      <c r="AC41" s="15"/>
      <c r="AD41" s="15"/>
      <c r="AE41" s="15"/>
      <c r="AF41" s="15"/>
      <c r="AG41" s="15"/>
      <c r="AH41" s="15"/>
      <c r="AI41" s="15"/>
      <c r="AJ41" s="15"/>
      <c r="AK41" s="15"/>
      <c r="AL41" s="15"/>
      <c r="AM41" s="15"/>
      <c r="AN41" s="15"/>
      <c r="AO41" s="15"/>
      <c r="AP41" s="15"/>
      <c r="AQ41" s="15"/>
    </row>
    <row r="42" spans="1:147" ht="18.75" x14ac:dyDescent="0.2">
      <c r="A42" s="44"/>
      <c r="B42" s="2"/>
      <c r="C42" s="44"/>
      <c r="D42" s="44"/>
      <c r="E42" s="58"/>
      <c r="F42" s="58"/>
      <c r="G42" s="58"/>
      <c r="H42" s="58"/>
      <c r="I42" s="50"/>
      <c r="J42" s="50"/>
    </row>
    <row r="43" spans="1:147" ht="18.75" x14ac:dyDescent="0.3">
      <c r="A43" s="44"/>
      <c r="B43" s="2"/>
      <c r="C43" s="45"/>
      <c r="D43"/>
      <c r="I43" s="50"/>
      <c r="J43" s="50"/>
    </row>
    <row r="44" spans="1:147" ht="18.75" x14ac:dyDescent="0.2">
      <c r="A44" s="44"/>
      <c r="B44" s="2"/>
      <c r="I44" s="50"/>
      <c r="J44" s="50"/>
    </row>
    <row r="45" spans="1:147" ht="18.75" x14ac:dyDescent="0.2">
      <c r="A45" s="44"/>
      <c r="B45" s="2"/>
      <c r="D45" s="46"/>
      <c r="I45" s="50"/>
      <c r="J45" s="50"/>
    </row>
    <row r="46" spans="1:147" ht="18.75" x14ac:dyDescent="0.3">
      <c r="A46" s="44"/>
      <c r="B46" s="2"/>
      <c r="C46"/>
      <c r="D46" s="45"/>
    </row>
    <row r="65" spans="1:8" s="1" customFormat="1" x14ac:dyDescent="0.2">
      <c r="A65" s="18"/>
      <c r="E65" s="54"/>
      <c r="F65" s="54"/>
      <c r="G65" s="54"/>
      <c r="H65" s="54"/>
    </row>
    <row r="67" spans="1:8" s="1" customFormat="1" x14ac:dyDescent="0.2">
      <c r="A67" s="18"/>
      <c r="E67" s="54"/>
      <c r="F67" s="54"/>
      <c r="G67" s="54"/>
      <c r="H67" s="54"/>
    </row>
  </sheetData>
  <mergeCells count="6">
    <mergeCell ref="A7:A9"/>
    <mergeCell ref="A4:B4"/>
    <mergeCell ref="A2:B2"/>
    <mergeCell ref="A3:B3"/>
    <mergeCell ref="B7:D7"/>
    <mergeCell ref="B8:D8"/>
  </mergeCells>
  <pageMargins left="0.62992125984251968" right="0.11811023622047245" top="0.43307086614173229" bottom="0" header="0.51181102362204722" footer="0.51181102362204722"/>
  <pageSetup paperSize="9" scale="50" firstPageNumber="0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2-5 эт 2017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Александровна Шевченко</dc:creator>
  <cp:lastModifiedBy>Антонина Владимировна Никонова</cp:lastModifiedBy>
  <cp:lastPrinted>2017-03-22T05:52:20Z</cp:lastPrinted>
  <dcterms:created xsi:type="dcterms:W3CDTF">2016-09-21T11:09:12Z</dcterms:created>
  <dcterms:modified xsi:type="dcterms:W3CDTF">2018-01-15T07:23:08Z</dcterms:modified>
</cp:coreProperties>
</file>